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865" windowHeight="7950" activeTab="0"/>
  </bookViews>
  <sheets>
    <sheet name="форма1" sheetId="1" r:id="rId1"/>
  </sheets>
  <definedNames>
    <definedName name="_xlnm.Print_Titles" localSheetId="0">'форма1'!$4:$5</definedName>
    <definedName name="_xlnm.Print_Area" localSheetId="0">'форма1'!$A$1:$F$124</definedName>
  </definedNames>
  <calcPr fullCalcOnLoad="1"/>
</workbook>
</file>

<file path=xl/comments1.xml><?xml version="1.0" encoding="utf-8"?>
<comments xmlns="http://schemas.openxmlformats.org/spreadsheetml/2006/main">
  <authors>
    <author>Сухарева О.П.</author>
  </authors>
  <commentList>
    <comment ref="D122" authorId="0">
      <text>
        <r>
          <rPr>
            <b/>
            <sz val="9"/>
            <rFont val="Tahoma"/>
            <family val="2"/>
          </rPr>
          <t>Сухарева О.П.:</t>
        </r>
        <r>
          <rPr>
            <sz val="9"/>
            <rFont val="Tahoma"/>
            <family val="2"/>
          </rPr>
          <t xml:space="preserve">
остатки на начало года</t>
        </r>
      </text>
    </comment>
    <comment ref="E122" authorId="0">
      <text>
        <r>
          <rPr>
            <b/>
            <sz val="9"/>
            <rFont val="Tahoma"/>
            <family val="2"/>
          </rPr>
          <t>Сухарева О.П.:</t>
        </r>
        <r>
          <rPr>
            <sz val="9"/>
            <rFont val="Tahoma"/>
            <family val="2"/>
          </rPr>
          <t xml:space="preserve">
это остатки на начало минус остатки на конец (сверяй с PL)</t>
        </r>
      </text>
    </comment>
  </commentList>
</comments>
</file>

<file path=xl/sharedStrings.xml><?xml version="1.0" encoding="utf-8"?>
<sst xmlns="http://schemas.openxmlformats.org/spreadsheetml/2006/main" count="219" uniqueCount="208">
  <si>
    <t>тыс. рублей</t>
  </si>
  <si>
    <t>Код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</si>
  <si>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</si>
  <si>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 xml:space="preserve">плановые назначения </t>
  </si>
  <si>
    <t>фактическое исполнение 
с начала года</t>
  </si>
  <si>
    <t>1 00 00000 00 0000 000</t>
  </si>
  <si>
    <t>1 01 00000 00 0000 000</t>
  </si>
  <si>
    <t>НАЛОГИ НА ПРИБЫЛЬ, ДОХОДЫ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</si>
  <si>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</si>
  <si>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</si>
  <si>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</si>
  <si>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</si>
  <si>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1 05  00000 00 0000 000</t>
  </si>
  <si>
    <t>НАЛОГИ НА СОВОКУПНЫЙ ДОХОД</t>
  </si>
  <si>
    <t xml:space="preserve">1 05 02000 02 0000 110 </t>
  </si>
  <si>
    <t xml:space="preserve">Единый налог на вмененный доход для отдельных видов деятельности 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</si>
  <si>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</si>
  <si>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</si>
  <si>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</si>
  <si>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</si>
  <si>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</si>
  <si>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</si>
  <si>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</si>
  <si>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</si>
  <si>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</si>
  <si>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</si>
  <si>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</si>
  <si>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</si>
  <si>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</si>
  <si>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</si>
  <si>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</si>
  <si>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</si>
  <si>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ПЛАТЕЖИ ПРИ ПОЛЬЗОВАНИИ ПРИРОДНЫМИ РЕСУРСАМИ</t>
  </si>
  <si>
    <t>1 14 00000 00 0000 000</t>
  </si>
  <si>
    <t>ДОХОДЫ ОТ ПРОДАЖИ МАТЕРИАЛЬНЫХ И 
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</si>
  <si>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</si>
  <si>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</si>
  <si>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</si>
  <si>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</si>
  <si>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</si>
  <si>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</si>
  <si>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</si>
  <si>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</si>
  <si>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</si>
  <si>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>ВСЕГО ДОХОДОВ</t>
  </si>
  <si>
    <t xml:space="preserve">Р А С Х О Д Ы </t>
  </si>
  <si>
    <t>0100</t>
  </si>
  <si>
    <t>0104</t>
  </si>
  <si>
    <t>0400</t>
  </si>
  <si>
    <t>0500</t>
  </si>
  <si>
    <t>0501</t>
  </si>
  <si>
    <t>Жилищное хозяйство</t>
  </si>
  <si>
    <t>0700</t>
  </si>
  <si>
    <t>0800</t>
  </si>
  <si>
    <t>0900</t>
  </si>
  <si>
    <t>ВСЕГО РАСХОДОВ:</t>
  </si>
  <si>
    <t>Превышение доходов над расходами                  
(профицит +   дефицит -)</t>
  </si>
  <si>
    <t>Изменение остатков средств бюджета</t>
  </si>
  <si>
    <t>% исполнения</t>
  </si>
  <si>
    <t>1 11 09000 00 0000 120</t>
  </si>
  <si>
    <t>0200</t>
  </si>
  <si>
    <t xml:space="preserve">ОТЧЕТ
</t>
  </si>
  <si>
    <t>0503</t>
  </si>
  <si>
    <t>Благоустройство</t>
  </si>
  <si>
    <t>0300</t>
  </si>
  <si>
    <t>НАЛОГОВЫЕ И НЕНАЛОГОВЫЕ Д О Х О Д Ы</t>
  </si>
  <si>
    <t>Иные межбюджетные трансферты</t>
  </si>
  <si>
    <t>2 19 00000 00 0000 000</t>
  </si>
  <si>
    <t>1100</t>
  </si>
  <si>
    <t>1300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</si>
  <si>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</si>
  <si>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</si>
  <si>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</si>
  <si>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</si>
  <si>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1 13 00000 00 0000 000</t>
  </si>
  <si>
    <t>0600</t>
  </si>
  <si>
    <t>2 18 00000 00 0000 000</t>
  </si>
  <si>
    <t>0502</t>
  </si>
  <si>
    <t>Коммунальное хозяйство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</si>
  <si>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</si>
  <si>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</si>
  <si>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 xml:space="preserve">Налог, взимаемый в связи с применением патентной системы налогообложения
</t>
  </si>
  <si>
    <t xml:space="preserve">1 05 03000 01 0000 110 </t>
  </si>
  <si>
    <t xml:space="preserve">1 05 04000 02 0000 110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</si>
  <si>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</si>
  <si>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</si>
  <si>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1 11 07000 00 0000 120</t>
  </si>
  <si>
    <t>1 12 00000 00 0000 000</t>
  </si>
  <si>
    <t>ДОХОДЫ ОТ ОКАЗАНИЯ ПЛАТНЫХ УСЛУГ (РАБОТ) И КОМПЕНСАЦИИ ЗАТРАТ ГОСУДАРСТВА</t>
  </si>
  <si>
    <t>ИСТОЧНИКИ из них :</t>
  </si>
  <si>
    <t>Доходы от продажи земельных участков, находящихся в государственной и муниципальной собственности</t>
  </si>
  <si>
    <t>0102</t>
  </si>
  <si>
    <t>0103</t>
  </si>
  <si>
    <t>0106</t>
  </si>
  <si>
    <t>0111</t>
  </si>
  <si>
    <t>0113</t>
  </si>
  <si>
    <t>0408</t>
  </si>
  <si>
    <t>0409</t>
  </si>
  <si>
    <t>0412</t>
  </si>
  <si>
    <t>в том числе:</t>
  </si>
  <si>
    <t>0701</t>
  </si>
  <si>
    <t>0702</t>
  </si>
  <si>
    <t>0707</t>
  </si>
  <si>
    <t>0709</t>
  </si>
  <si>
    <t>1001</t>
  </si>
  <si>
    <t>1003</t>
  </si>
  <si>
    <t>1004</t>
  </si>
  <si>
    <t>0505</t>
  </si>
  <si>
    <t>0801</t>
  </si>
  <si>
    <t>0804</t>
  </si>
  <si>
    <t>0203</t>
  </si>
  <si>
    <t>0309</t>
  </si>
  <si>
    <t>0909</t>
  </si>
  <si>
    <t>1006</t>
  </si>
  <si>
    <t>1101</t>
  </si>
  <si>
    <t>1301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</si>
  <si>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</si>
  <si>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</si>
  <si>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</si>
  <si>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</si>
  <si>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</si>
  <si>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</si>
  <si>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</si>
  <si>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</si>
  <si>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</si>
  <si>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</si>
  <si>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</si>
  <si>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</si>
  <si>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</si>
  <si>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</si>
  <si>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</si>
  <si>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</si>
  <si>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</si>
  <si>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</si>
  <si>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</si>
  <si>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</si>
  <si>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</si>
  <si>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внутреннего государственного и муниципального долга</t>
  </si>
  <si>
    <t>НАЦИОНАЛЬНАЯ БЕЗОПАСНОСТЬ И ПРАВООХРАНИТЕЛЬНАЯ ДЕЯТЕЛЬНОСТЬ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</si>
  <si>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</si>
  <si>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</si>
  <si>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</si>
  <si>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</si>
  <si>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</si>
  <si>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</si>
  <si>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</si>
  <si>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</si>
  <si>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</si>
  <si>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</si>
  <si>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</si>
  <si>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БЕЗВОЗМЕЗДНЫЕ ПОСТУПЛЕНИЯ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</si>
  <si>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</si>
  <si>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</si>
  <si>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</si>
  <si>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</si>
  <si>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</si>
  <si>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1 11 05020 00 0000 120</t>
  </si>
  <si>
    <t>0105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</si>
  <si>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</si>
  <si>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</si>
  <si>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</si>
  <si>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Судебная система</t>
  </si>
  <si>
    <t>0603</t>
  </si>
  <si>
    <t>0314</t>
  </si>
  <si>
    <t xml:space="preserve">Молодежная политика </t>
  </si>
  <si>
    <t>Другие общегосударственные вопросы</t>
  </si>
  <si>
    <t>Другие вопросы в области национальной безопасности правоохранительной деятельности</t>
  </si>
  <si>
    <t>Другие вопросы  в области жилищно-коммунального хозяйства</t>
  </si>
  <si>
    <t>1102</t>
  </si>
  <si>
    <t>Массовый спорт</t>
  </si>
  <si>
    <t>Получение кредитов от кредитных организаций</t>
  </si>
  <si>
    <t>Погашение кредитов от кредитных организаций</t>
  </si>
  <si>
    <t>Получение кредитов от других бюджетов</t>
  </si>
  <si>
    <t>Погашение кредитов от других бюджетов</t>
  </si>
  <si>
    <t>Субвенции бюджетам бюджетной системы Российской Федерации</t>
  </si>
  <si>
    <t>Дотации  бюджетам  бюджетной системы Российской Федерации</t>
  </si>
  <si>
    <t xml:space="preserve">1 03 00000 00 0000 000 </t>
  </si>
  <si>
    <t>1 14 06000 00 0000 430</t>
  </si>
  <si>
    <t>ПРОЧИЕ НЕНАЛОГОВЫЕ ДОХОДЫ</t>
  </si>
  <si>
    <t>0703</t>
  </si>
  <si>
    <t>Дополнительное образование детей</t>
  </si>
  <si>
    <t>0107</t>
  </si>
  <si>
    <t>Обеспечение проведения выборов и референдумов</t>
  </si>
  <si>
    <t>2 02 10000 00 0000 150</t>
  </si>
  <si>
    <t>2 02 15001 00 0000 150</t>
  </si>
  <si>
    <t>2 02 19999 00 0000 150</t>
  </si>
  <si>
    <t>2 02 20000 00 0000 150</t>
  </si>
  <si>
    <t>2 02 29999 00 0000 150</t>
  </si>
  <si>
    <t>2 02 30000 00 0000 150</t>
  </si>
  <si>
    <t xml:space="preserve"> 2 02 30024 00 0000 150</t>
  </si>
  <si>
    <t>2 02  40000 00 0000 150</t>
  </si>
  <si>
    <t>1 05 01000 00 0000 110</t>
  </si>
  <si>
    <t>Налог, взимаемый в связи с применением упрощенной системы налогообложения</t>
  </si>
  <si>
    <t>2 07 00000 00 0000 150</t>
  </si>
  <si>
    <t>Прочие дотации бюджетам городских округов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</si>
  <si>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</si>
  <si>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</si>
  <si>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</si>
  <si>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</si>
  <si>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1 11 05300 00 0000 120</t>
  </si>
  <si>
    <t>1 11 05400 00 0000 120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</si>
  <si>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</si>
  <si>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</si>
  <si>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1103</t>
  </si>
  <si>
    <t>Спорт  высших достижений</t>
  </si>
  <si>
    <t>об исполнении бюджета города Сосновоборска по состоянию на 01.04.2024 года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</si>
  <si>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</si>
  <si>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1 14 03000 00 0000 000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</si>
</sst>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#,##0.0"/>
    <numFmt numFmtId="182" formatCode="_-* #,##0.0_р_._-;\-* #,##0.0_р_._-;_-* &quot;-&quot;??_р_._-;_-@_-"/>
    <numFmt numFmtId="183" formatCode="?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2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183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11" fontId="8" fillId="0" borderId="1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183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181" fontId="4" fillId="0" borderId="10" xfId="60" applyNumberFormat="1" applyFont="1" applyFill="1" applyBorder="1" applyAlignment="1">
      <alignment horizontal="right" vertical="top" wrapText="1"/>
    </xf>
    <xf numFmtId="181" fontId="3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49" fontId="54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3" fontId="56" fillId="0" borderId="10" xfId="0" applyNumberFormat="1" applyFont="1" applyBorder="1" applyAlignment="1">
      <alignment horizontal="right" vertical="top" wrapText="1"/>
    </xf>
    <xf numFmtId="181" fontId="56" fillId="0" borderId="10" xfId="60" applyNumberFormat="1" applyFont="1" applyFill="1" applyBorder="1" applyAlignment="1">
      <alignment horizontal="right" vertical="top" wrapText="1"/>
    </xf>
    <xf numFmtId="0" fontId="57" fillId="0" borderId="10" xfId="0" applyFont="1" applyBorder="1" applyAlignment="1">
      <alignment vertical="top" wrapText="1"/>
    </xf>
    <xf numFmtId="3" fontId="58" fillId="0" borderId="10" xfId="0" applyNumberFormat="1" applyFont="1" applyBorder="1" applyAlignment="1">
      <alignment horizontal="right" vertical="top" wrapText="1"/>
    </xf>
    <xf numFmtId="3" fontId="58" fillId="0" borderId="10" xfId="0" applyNumberFormat="1" applyFont="1" applyFill="1" applyBorder="1" applyAlignment="1">
      <alignment/>
    </xf>
    <xf numFmtId="3" fontId="58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4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F2"/>
    </sheetView>
  </sheetViews>
  <sheetFormatPr defaultColWidth="9.00390625" defaultRowHeight="12.75"/>
  <cols>
    <col min="1" max="1" width="1.625" style="1" customWidth="1"/>
    <col min="2" max="2" width="18.00390625" style="2" customWidth="1"/>
    <col min="3" max="3" width="65.625" style="3" customWidth="1"/>
    <col min="4" max="4" width="10.25390625" style="1" customWidth="1"/>
    <col min="5" max="5" width="11.25390625" style="1" customWidth="1"/>
    <col min="6" max="6" width="10.25390625" style="1" customWidth="1"/>
    <col min="7" max="16384" width="9.125" style="1" customWidth="1"/>
  </cols>
  <sheetData>
    <row r="1" spans="2:6" ht="35.25" customHeight="1">
      <c r="B1" s="41" t="s">
        <v>61</v>
      </c>
      <c r="C1" s="41"/>
      <c r="D1" s="41"/>
      <c r="E1" s="41"/>
      <c r="F1" s="41"/>
    </row>
    <row r="2" spans="2:6" ht="13.5" customHeight="1">
      <c r="B2" s="41" t="s">
        <v>205</v>
      </c>
      <c r="C2" s="41"/>
      <c r="D2" s="41"/>
      <c r="E2" s="41"/>
      <c r="F2" s="41"/>
    </row>
    <row r="3" ht="17.25" customHeight="1">
      <c r="F3" s="26" t="s">
        <v>0</v>
      </c>
    </row>
    <row r="4" spans="2:6" s="4" customFormat="1" ht="21.75" customHeight="1">
      <c r="B4" s="42" t="s">
        <v>1</v>
      </c>
      <c r="C4" s="43" t="s">
        <v>2</v>
      </c>
      <c r="D4" s="42" t="s">
        <v>3</v>
      </c>
      <c r="E4" s="42" t="s">
        <v>4</v>
      </c>
      <c r="F4" s="42" t="s">
        <v>58</v>
      </c>
    </row>
    <row r="5" spans="2:6" s="4" customFormat="1" ht="13.5" customHeight="1">
      <c r="B5" s="42"/>
      <c r="C5" s="43"/>
      <c r="D5" s="42"/>
      <c r="E5" s="42"/>
      <c r="F5" s="42"/>
    </row>
    <row r="6" spans="2:6" ht="24">
      <c r="B6" s="9" t="s">
        <v>5</v>
      </c>
      <c r="C6" s="21" t="s">
        <v>65</v>
      </c>
      <c r="D6" s="14">
        <f>D7+D10+D11+D16+D19+D21+D22+D31+D32+D34+D37+D38+D39</f>
        <v>374770.59237</v>
      </c>
      <c r="E6" s="14">
        <f>E7+E10+E11+E16+E19+E21+E22+E31+E32+E34+E37+E38+E39</f>
        <v>73791.18677999999</v>
      </c>
      <c r="F6" s="35">
        <f>E6/D6*100</f>
        <v>19.68969505140577</v>
      </c>
    </row>
    <row r="7" spans="2:6" ht="24">
      <c r="B7" s="9" t="s">
        <v>6</v>
      </c>
      <c r="C7" s="18" t="s">
        <v>7</v>
      </c>
      <c r="D7" s="14">
        <f>D8+D9</f>
        <v>219776.72237</v>
      </c>
      <c r="E7" s="14">
        <f>E8+E9</f>
        <v>38809.1847</v>
      </c>
      <c r="F7" s="35">
        <f aca="true" t="shared" si="0" ref="F7:F70">E7/D7*100</f>
        <v>17.658460041397696</v>
      </c>
    </row>
    <row r="8" spans="2:6" ht="24">
      <c r="B8" s="32" t="s">
        <v>8</v>
      </c>
      <c r="C8" s="17" t="s">
        <v>9</v>
      </c>
      <c r="D8" s="15">
        <v>22984.2</v>
      </c>
      <c r="E8" s="15">
        <v>4429.614</v>
      </c>
      <c r="F8" s="35">
        <f t="shared" si="0"/>
        <v>19.272430626256295</v>
      </c>
    </row>
    <row r="9" spans="2:6" ht="24">
      <c r="B9" s="32" t="s">
        <v>10</v>
      </c>
      <c r="C9" s="17" t="s">
        <v>11</v>
      </c>
      <c r="D9" s="15">
        <v>196792.52237</v>
      </c>
      <c r="E9" s="15">
        <v>34379.5707</v>
      </c>
      <c r="F9" s="35">
        <f t="shared" si="0"/>
        <v>17.46995784492317</v>
      </c>
    </row>
    <row r="10" spans="2:6" ht="31.5">
      <c r="B10" s="9" t="s">
        <v>176</v>
      </c>
      <c r="C10" s="18" t="s">
        <v>79</v>
      </c>
      <c r="D10" s="14">
        <v>536.2</v>
      </c>
      <c r="E10" s="14">
        <v>136.35137</v>
      </c>
      <c r="F10" s="35">
        <f t="shared" si="0"/>
        <v>25.42919992540097</v>
      </c>
    </row>
    <row r="11" spans="2:6" ht="15.75" customHeight="1">
      <c r="B11" s="10" t="s">
        <v>12</v>
      </c>
      <c r="C11" s="18" t="s">
        <v>13</v>
      </c>
      <c r="D11" s="14">
        <f>D12+D13+D14+D15</f>
        <v>82887.8</v>
      </c>
      <c r="E11" s="14">
        <f>E12+E13+E14+E15</f>
        <v>19498.95191</v>
      </c>
      <c r="F11" s="35">
        <f t="shared" si="0"/>
        <v>23.524513752325433</v>
      </c>
    </row>
    <row r="12" spans="2:6" ht="31.5">
      <c r="B12" s="39" t="s">
        <v>191</v>
      </c>
      <c r="C12" s="38" t="s">
        <v>192</v>
      </c>
      <c r="D12" s="15">
        <v>70790</v>
      </c>
      <c r="E12" s="15">
        <v>11505.11191</v>
      </c>
      <c r="F12" s="35">
        <f t="shared" si="0"/>
        <v>16.252453609266844</v>
      </c>
    </row>
    <row r="13" spans="2:6" ht="30.75" customHeight="1">
      <c r="B13" s="32" t="s">
        <v>14</v>
      </c>
      <c r="C13" s="17" t="s">
        <v>15</v>
      </c>
      <c r="D13" s="15">
        <v>137</v>
      </c>
      <c r="E13" s="15">
        <v>92.20566</v>
      </c>
      <c r="F13" s="35">
        <f t="shared" si="0"/>
        <v>67.303401459854</v>
      </c>
    </row>
    <row r="14" spans="2:6" ht="24">
      <c r="B14" s="32" t="s">
        <v>82</v>
      </c>
      <c r="C14" s="19" t="s">
        <v>80</v>
      </c>
      <c r="D14" s="15">
        <v>260.8</v>
      </c>
      <c r="E14" s="15">
        <v>147.55</v>
      </c>
      <c r="F14" s="35">
        <f t="shared" si="0"/>
        <v>56.57592024539877</v>
      </c>
    </row>
    <row r="15" spans="2:6" ht="30.75" customHeight="1">
      <c r="B15" s="32" t="s">
        <v>83</v>
      </c>
      <c r="C15" s="20" t="s">
        <v>81</v>
      </c>
      <c r="D15" s="15">
        <v>11700</v>
      </c>
      <c r="E15" s="15">
        <v>7754.08434</v>
      </c>
      <c r="F15" s="35">
        <f t="shared" si="0"/>
        <v>66.27422512820513</v>
      </c>
    </row>
    <row r="16" spans="2:6" ht="24">
      <c r="B16" s="9" t="s">
        <v>16</v>
      </c>
      <c r="C16" s="18" t="s">
        <v>17</v>
      </c>
      <c r="D16" s="14">
        <f>D17+D18</f>
        <v>36210</v>
      </c>
      <c r="E16" s="14">
        <f>E17+E18</f>
        <v>5658.14045</v>
      </c>
      <c r="F16" s="35">
        <f t="shared" si="0"/>
        <v>15.625905689036177</v>
      </c>
    </row>
    <row r="17" spans="2:6" ht="24">
      <c r="B17" s="32" t="s">
        <v>18</v>
      </c>
      <c r="C17" s="17" t="s">
        <v>19</v>
      </c>
      <c r="D17" s="15">
        <v>18650</v>
      </c>
      <c r="E17" s="15">
        <v>2021.84944</v>
      </c>
      <c r="F17" s="35">
        <f t="shared" si="0"/>
        <v>10.841015764075067</v>
      </c>
    </row>
    <row r="18" spans="2:6" ht="24">
      <c r="B18" s="32" t="s">
        <v>20</v>
      </c>
      <c r="C18" s="17" t="s">
        <v>21</v>
      </c>
      <c r="D18" s="15">
        <v>17560</v>
      </c>
      <c r="E18" s="15">
        <v>3636.29101</v>
      </c>
      <c r="F18" s="35">
        <f t="shared" si="0"/>
        <v>20.70780757403189</v>
      </c>
    </row>
    <row r="19" spans="2:6" ht="24">
      <c r="B19" s="9" t="s">
        <v>22</v>
      </c>
      <c r="C19" s="18" t="s">
        <v>23</v>
      </c>
      <c r="D19" s="14">
        <v>8205</v>
      </c>
      <c r="E19" s="14">
        <v>2380.01803</v>
      </c>
      <c r="F19" s="35">
        <f t="shared" si="0"/>
        <v>29.006922973796467</v>
      </c>
    </row>
    <row r="20" spans="2:6" ht="31.5" customHeight="1">
      <c r="B20" s="9" t="s">
        <v>24</v>
      </c>
      <c r="C20" s="17" t="s">
        <v>25</v>
      </c>
      <c r="D20" s="15"/>
      <c r="E20" s="15"/>
      <c r="F20" s="35" t="e">
        <f t="shared" si="0"/>
        <v>#DIV/0!</v>
      </c>
    </row>
    <row r="21" spans="2:6" ht="47.25">
      <c r="B21" s="9" t="s">
        <v>26</v>
      </c>
      <c r="C21" s="18" t="s">
        <v>27</v>
      </c>
      <c r="D21" s="14">
        <v>0</v>
      </c>
      <c r="E21" s="14">
        <v>0</v>
      </c>
      <c r="F21" s="35">
        <v>0</v>
      </c>
    </row>
    <row r="22" spans="2:6" ht="47.25">
      <c r="B22" s="9" t="s">
        <v>28</v>
      </c>
      <c r="C22" s="18" t="s">
        <v>29</v>
      </c>
      <c r="D22" s="14">
        <f>D23+D27+D28+D29+D30</f>
        <v>24629</v>
      </c>
      <c r="E22" s="14">
        <f>E23+E27+E28+E29+E30</f>
        <v>5507.363160000001</v>
      </c>
      <c r="F22" s="35">
        <f t="shared" si="0"/>
        <v>22.361294246619842</v>
      </c>
    </row>
    <row r="23" spans="2:6" ht="94.5">
      <c r="B23" s="32" t="s">
        <v>30</v>
      </c>
      <c r="C23" s="23" t="s">
        <v>70</v>
      </c>
      <c r="D23" s="15">
        <f>SUM(D24:D26)</f>
        <v>23835.2</v>
      </c>
      <c r="E23" s="15">
        <f>SUM(E24:E26)</f>
        <v>5331.93333</v>
      </c>
      <c r="F23" s="35">
        <f t="shared" si="0"/>
        <v>22.3699961821172</v>
      </c>
    </row>
    <row r="24" spans="2:6" ht="63">
      <c r="B24" s="32" t="s">
        <v>31</v>
      </c>
      <c r="C24" s="23" t="s">
        <v>84</v>
      </c>
      <c r="D24" s="15">
        <v>17841.7</v>
      </c>
      <c r="E24" s="15">
        <v>3712.36047</v>
      </c>
      <c r="F24" s="35">
        <f t="shared" si="0"/>
        <v>20.80721270955122</v>
      </c>
    </row>
    <row r="25" spans="2:6" ht="78.75">
      <c r="B25" s="32" t="s">
        <v>156</v>
      </c>
      <c r="C25" s="30" t="s">
        <v>158</v>
      </c>
      <c r="D25" s="15">
        <v>1076.5</v>
      </c>
      <c r="E25" s="15">
        <v>391.85071</v>
      </c>
      <c r="F25" s="35">
        <f t="shared" si="0"/>
        <v>36.40043752902926</v>
      </c>
    </row>
    <row r="26" spans="2:6" ht="47.25">
      <c r="B26" s="32" t="s">
        <v>160</v>
      </c>
      <c r="C26" s="30" t="s">
        <v>159</v>
      </c>
      <c r="D26" s="15">
        <v>4917</v>
      </c>
      <c r="E26" s="15">
        <v>1227.72215</v>
      </c>
      <c r="F26" s="35">
        <f t="shared" si="0"/>
        <v>24.968927191376856</v>
      </c>
    </row>
    <row r="27" spans="2:6" ht="47.25">
      <c r="B27" s="32" t="s">
        <v>199</v>
      </c>
      <c r="C27" s="30" t="s">
        <v>201</v>
      </c>
      <c r="D27" s="15">
        <f>1.2+4.8</f>
        <v>6</v>
      </c>
      <c r="E27" s="15">
        <f>1.26445+3.227</f>
        <v>4.49145</v>
      </c>
      <c r="F27" s="35">
        <f t="shared" si="0"/>
        <v>74.85750000000002</v>
      </c>
    </row>
    <row r="28" spans="2:6" ht="63">
      <c r="B28" s="32" t="s">
        <v>200</v>
      </c>
      <c r="C28" s="30" t="s">
        <v>202</v>
      </c>
      <c r="D28" s="15">
        <f>0+1.7</f>
        <v>1.7</v>
      </c>
      <c r="E28" s="15">
        <f>5.47673+0</f>
        <v>5.47673</v>
      </c>
      <c r="F28" s="35">
        <f t="shared" si="0"/>
        <v>322.16058823529414</v>
      </c>
    </row>
    <row r="29" spans="2:6" ht="30.75" customHeight="1">
      <c r="B29" s="32" t="s">
        <v>86</v>
      </c>
      <c r="C29" s="20" t="s">
        <v>85</v>
      </c>
      <c r="D29" s="15">
        <v>0</v>
      </c>
      <c r="E29" s="15">
        <v>0</v>
      </c>
      <c r="F29" s="35">
        <v>0</v>
      </c>
    </row>
    <row r="30" spans="2:8" ht="78.75" customHeight="1">
      <c r="B30" s="32" t="s">
        <v>59</v>
      </c>
      <c r="C30" s="23" t="s">
        <v>71</v>
      </c>
      <c r="D30" s="15">
        <f>750+36.1</f>
        <v>786.1</v>
      </c>
      <c r="E30" s="15">
        <f>96.03788+69.42377</f>
        <v>165.46165000000002</v>
      </c>
      <c r="F30" s="35">
        <f t="shared" si="0"/>
        <v>21.048422592545478</v>
      </c>
      <c r="H30" s="6"/>
    </row>
    <row r="31" spans="2:6" ht="31.5">
      <c r="B31" s="11" t="s">
        <v>87</v>
      </c>
      <c r="C31" s="18" t="s">
        <v>32</v>
      </c>
      <c r="D31" s="14">
        <v>370</v>
      </c>
      <c r="E31" s="14">
        <v>96.83522</v>
      </c>
      <c r="F31" s="35">
        <f t="shared" si="0"/>
        <v>26.171681081081083</v>
      </c>
    </row>
    <row r="32" spans="2:6" ht="31.5">
      <c r="B32" s="9" t="s">
        <v>74</v>
      </c>
      <c r="C32" s="21" t="s">
        <v>88</v>
      </c>
      <c r="D32" s="14">
        <f>D33</f>
        <v>120</v>
      </c>
      <c r="E32" s="14">
        <f>E33</f>
        <v>479.86501</v>
      </c>
      <c r="F32" s="35">
        <f t="shared" si="0"/>
        <v>399.8875083333333</v>
      </c>
    </row>
    <row r="33" spans="2:6" ht="24">
      <c r="B33" s="32" t="s">
        <v>72</v>
      </c>
      <c r="C33" s="24" t="s">
        <v>73</v>
      </c>
      <c r="D33" s="15">
        <v>120</v>
      </c>
      <c r="E33" s="15">
        <v>479.86501</v>
      </c>
      <c r="F33" s="35">
        <f t="shared" si="0"/>
        <v>399.8875083333333</v>
      </c>
    </row>
    <row r="34" spans="2:6" ht="31.5">
      <c r="B34" s="9" t="s">
        <v>33</v>
      </c>
      <c r="C34" s="18" t="s">
        <v>34</v>
      </c>
      <c r="D34" s="14">
        <f>D35+D36</f>
        <v>390</v>
      </c>
      <c r="E34" s="14">
        <f>E35+E36</f>
        <v>902.3960999999999</v>
      </c>
      <c r="F34" s="35">
        <f t="shared" si="0"/>
        <v>231.38361538461538</v>
      </c>
    </row>
    <row r="35" spans="2:6" ht="48.75" customHeight="1">
      <c r="B35" s="33" t="s">
        <v>207</v>
      </c>
      <c r="C35" s="25" t="s">
        <v>206</v>
      </c>
      <c r="D35" s="15">
        <v>0</v>
      </c>
      <c r="E35" s="15">
        <v>849.44472</v>
      </c>
      <c r="F35" s="35">
        <v>0</v>
      </c>
    </row>
    <row r="36" spans="2:6" ht="31.5">
      <c r="B36" s="33" t="s">
        <v>177</v>
      </c>
      <c r="C36" s="25" t="s">
        <v>90</v>
      </c>
      <c r="D36" s="15">
        <v>390</v>
      </c>
      <c r="E36" s="15">
        <v>52.95138</v>
      </c>
      <c r="F36" s="35">
        <f t="shared" si="0"/>
        <v>13.577276923076923</v>
      </c>
    </row>
    <row r="37" spans="2:6" ht="24">
      <c r="B37" s="12" t="s">
        <v>35</v>
      </c>
      <c r="C37" s="18" t="s">
        <v>36</v>
      </c>
      <c r="D37" s="15">
        <v>0</v>
      </c>
      <c r="E37" s="15">
        <v>0</v>
      </c>
      <c r="F37" s="35">
        <v>0</v>
      </c>
    </row>
    <row r="38" spans="2:6" ht="24">
      <c r="B38" s="9" t="s">
        <v>37</v>
      </c>
      <c r="C38" s="18" t="s">
        <v>38</v>
      </c>
      <c r="D38" s="14">
        <v>855.2</v>
      </c>
      <c r="E38" s="14">
        <v>322.08083</v>
      </c>
      <c r="F38" s="35">
        <f t="shared" si="0"/>
        <v>37.661462815715616</v>
      </c>
    </row>
    <row r="39" spans="2:6" ht="24">
      <c r="B39" s="9" t="s">
        <v>39</v>
      </c>
      <c r="C39" s="18" t="s">
        <v>178</v>
      </c>
      <c r="D39" s="14">
        <v>790.67</v>
      </c>
      <c r="E39" s="14">
        <v>0</v>
      </c>
      <c r="F39" s="35">
        <f t="shared" si="0"/>
        <v>0</v>
      </c>
    </row>
    <row r="40" spans="2:6" ht="24">
      <c r="B40" s="9" t="s">
        <v>40</v>
      </c>
      <c r="C40" s="18" t="s">
        <v>150</v>
      </c>
      <c r="D40" s="14">
        <f>D41+D50+D51+D52</f>
        <v>1499922.4709500002</v>
      </c>
      <c r="E40" s="14">
        <f>E41+E50+E51+E52</f>
        <v>269214.68601</v>
      </c>
      <c r="F40" s="35">
        <f t="shared" si="0"/>
        <v>17.948573424564305</v>
      </c>
    </row>
    <row r="41" spans="2:6" ht="31.5">
      <c r="B41" s="32" t="s">
        <v>41</v>
      </c>
      <c r="C41" s="20" t="s">
        <v>42</v>
      </c>
      <c r="D41" s="15">
        <f>D42+D45+D47+D49</f>
        <v>1419922.4709500002</v>
      </c>
      <c r="E41" s="15">
        <f>E42+E45+E47+E49</f>
        <v>269214.68601</v>
      </c>
      <c r="F41" s="35">
        <f t="shared" si="0"/>
        <v>18.95981587148781</v>
      </c>
    </row>
    <row r="42" spans="2:6" ht="19.5" customHeight="1">
      <c r="B42" s="32" t="s">
        <v>183</v>
      </c>
      <c r="C42" s="20" t="s">
        <v>175</v>
      </c>
      <c r="D42" s="15">
        <f>D43+D44</f>
        <v>356348.2</v>
      </c>
      <c r="E42" s="15">
        <f>E43+E44</f>
        <v>109787.1</v>
      </c>
      <c r="F42" s="35">
        <f t="shared" si="0"/>
        <v>30.8089391219038</v>
      </c>
    </row>
    <row r="43" spans="2:6" ht="24">
      <c r="B43" s="32" t="s">
        <v>184</v>
      </c>
      <c r="C43" s="28" t="s">
        <v>151</v>
      </c>
      <c r="D43" s="15">
        <v>324832.9</v>
      </c>
      <c r="E43" s="15">
        <v>99282</v>
      </c>
      <c r="F43" s="35">
        <f t="shared" si="0"/>
        <v>30.564022301928155</v>
      </c>
    </row>
    <row r="44" spans="2:6" ht="24">
      <c r="B44" s="32" t="s">
        <v>185</v>
      </c>
      <c r="C44" s="28" t="s">
        <v>194</v>
      </c>
      <c r="D44" s="15">
        <v>31515.3</v>
      </c>
      <c r="E44" s="15">
        <v>10505.1</v>
      </c>
      <c r="F44" s="35">
        <f t="shared" si="0"/>
        <v>33.333333333333336</v>
      </c>
    </row>
    <row r="45" spans="2:6" ht="31.5">
      <c r="B45" s="32" t="s">
        <v>186</v>
      </c>
      <c r="C45" s="28" t="s">
        <v>152</v>
      </c>
      <c r="D45" s="15">
        <v>246190.92532</v>
      </c>
      <c r="E45" s="15">
        <v>11472.01651</v>
      </c>
      <c r="F45" s="35">
        <f t="shared" si="0"/>
        <v>4.659804781629796</v>
      </c>
    </row>
    <row r="46" spans="2:6" ht="24">
      <c r="B46" s="32" t="s">
        <v>187</v>
      </c>
      <c r="C46" s="28" t="s">
        <v>43</v>
      </c>
      <c r="D46" s="15">
        <v>193435.014</v>
      </c>
      <c r="E46" s="15">
        <v>4364.01652</v>
      </c>
      <c r="F46" s="35">
        <f t="shared" si="0"/>
        <v>2.2560633826097276</v>
      </c>
    </row>
    <row r="47" spans="2:6" ht="31.5">
      <c r="B47" s="32" t="s">
        <v>188</v>
      </c>
      <c r="C47" s="27" t="s">
        <v>174</v>
      </c>
      <c r="D47" s="15">
        <v>773082.71398</v>
      </c>
      <c r="E47" s="15">
        <v>142006.9273</v>
      </c>
      <c r="F47" s="35">
        <f t="shared" si="0"/>
        <v>18.36891767621049</v>
      </c>
    </row>
    <row r="48" spans="2:6" ht="31.5">
      <c r="B48" s="32" t="s">
        <v>189</v>
      </c>
      <c r="C48" s="28" t="s">
        <v>153</v>
      </c>
      <c r="D48" s="15">
        <v>760602.00457</v>
      </c>
      <c r="E48" s="15">
        <v>137537.03271</v>
      </c>
      <c r="F48" s="35">
        <f t="shared" si="0"/>
        <v>18.08265451361194</v>
      </c>
    </row>
    <row r="49" spans="2:6" ht="16.5" customHeight="1">
      <c r="B49" s="32" t="s">
        <v>190</v>
      </c>
      <c r="C49" s="28" t="s">
        <v>66</v>
      </c>
      <c r="D49" s="15">
        <v>44300.63165</v>
      </c>
      <c r="E49" s="15">
        <v>5948.6422</v>
      </c>
      <c r="F49" s="35">
        <f t="shared" si="0"/>
        <v>13.427894769080567</v>
      </c>
    </row>
    <row r="50" spans="2:6" ht="24">
      <c r="B50" s="9" t="s">
        <v>193</v>
      </c>
      <c r="C50" s="29" t="s">
        <v>154</v>
      </c>
      <c r="D50" s="14">
        <v>80000</v>
      </c>
      <c r="E50" s="14">
        <v>0</v>
      </c>
      <c r="F50" s="35">
        <f t="shared" si="0"/>
        <v>0</v>
      </c>
    </row>
    <row r="51" spans="2:6" ht="63">
      <c r="B51" s="9" t="s">
        <v>76</v>
      </c>
      <c r="C51" s="29" t="s">
        <v>198</v>
      </c>
      <c r="D51" s="14">
        <v>0</v>
      </c>
      <c r="E51" s="14">
        <v>0</v>
      </c>
      <c r="F51" s="35">
        <v>0</v>
      </c>
    </row>
    <row r="52" spans="2:6" ht="47.25">
      <c r="B52" s="9" t="s">
        <v>67</v>
      </c>
      <c r="C52" s="40" t="s">
        <v>155</v>
      </c>
      <c r="D52" s="14">
        <v>0</v>
      </c>
      <c r="E52" s="14">
        <v>0</v>
      </c>
      <c r="F52" s="35">
        <v>0</v>
      </c>
    </row>
    <row r="53" spans="2:6" ht="15.75">
      <c r="B53" s="9"/>
      <c r="C53" s="18" t="s">
        <v>44</v>
      </c>
      <c r="D53" s="14">
        <f>D6+D40</f>
        <v>1874693.0633200002</v>
      </c>
      <c r="E53" s="14">
        <f>E6+E40</f>
        <v>343005.87279</v>
      </c>
      <c r="F53" s="35">
        <f t="shared" si="0"/>
        <v>18.296641701044727</v>
      </c>
    </row>
    <row r="54" spans="2:6" ht="15.75">
      <c r="B54" s="9"/>
      <c r="C54" s="18" t="s">
        <v>45</v>
      </c>
      <c r="D54" s="15"/>
      <c r="E54" s="36"/>
      <c r="F54" s="35"/>
    </row>
    <row r="55" spans="2:6" ht="15.75">
      <c r="B55" s="13" t="s">
        <v>46</v>
      </c>
      <c r="C55" s="18" t="s">
        <v>139</v>
      </c>
      <c r="D55" s="14">
        <f>D57+D58+D59+D60+D61+D62+D63+D64</f>
        <v>95178.88913</v>
      </c>
      <c r="E55" s="14">
        <f>E57+E58+E59+E60+E61+E62+E63+E64</f>
        <v>15943.970800000001</v>
      </c>
      <c r="F55" s="35">
        <f t="shared" si="0"/>
        <v>16.751583198478965</v>
      </c>
    </row>
    <row r="56" spans="2:6" ht="15.75">
      <c r="B56" s="18" t="s">
        <v>99</v>
      </c>
      <c r="C56" s="17"/>
      <c r="D56" s="15"/>
      <c r="E56" s="15"/>
      <c r="F56" s="35"/>
    </row>
    <row r="57" spans="2:6" ht="31.5">
      <c r="B57" s="34" t="s">
        <v>91</v>
      </c>
      <c r="C57" s="17" t="s">
        <v>116</v>
      </c>
      <c r="D57" s="15">
        <v>2844.78</v>
      </c>
      <c r="E57" s="15">
        <v>588.61629</v>
      </c>
      <c r="F57" s="35">
        <f t="shared" si="0"/>
        <v>20.691100542045433</v>
      </c>
    </row>
    <row r="58" spans="2:6" ht="47.25">
      <c r="B58" s="34" t="s">
        <v>92</v>
      </c>
      <c r="C58" s="17" t="s">
        <v>117</v>
      </c>
      <c r="D58" s="15">
        <v>2336.05</v>
      </c>
      <c r="E58" s="15">
        <v>426.63652</v>
      </c>
      <c r="F58" s="35">
        <f t="shared" si="0"/>
        <v>18.263158750882898</v>
      </c>
    </row>
    <row r="59" spans="2:6" ht="47.25">
      <c r="B59" s="34" t="s">
        <v>47</v>
      </c>
      <c r="C59" s="17" t="s">
        <v>118</v>
      </c>
      <c r="D59" s="15">
        <v>72878.62</v>
      </c>
      <c r="E59" s="15">
        <v>12223.59683</v>
      </c>
      <c r="F59" s="35">
        <f t="shared" si="0"/>
        <v>16.772541562943978</v>
      </c>
    </row>
    <row r="60" spans="2:6" ht="15.75">
      <c r="B60" s="34" t="s">
        <v>157</v>
      </c>
      <c r="C60" s="31" t="s">
        <v>161</v>
      </c>
      <c r="D60" s="15">
        <v>12</v>
      </c>
      <c r="E60" s="15">
        <v>0</v>
      </c>
      <c r="F60" s="35">
        <f t="shared" si="0"/>
        <v>0</v>
      </c>
    </row>
    <row r="61" spans="2:6" ht="47.25">
      <c r="B61" s="34" t="s">
        <v>93</v>
      </c>
      <c r="C61" s="17" t="s">
        <v>119</v>
      </c>
      <c r="D61" s="15">
        <v>12390.32</v>
      </c>
      <c r="E61" s="15">
        <v>2349.73037</v>
      </c>
      <c r="F61" s="35">
        <f t="shared" si="0"/>
        <v>18.964242812130763</v>
      </c>
    </row>
    <row r="62" spans="2:6" ht="15.75">
      <c r="B62" s="34" t="s">
        <v>181</v>
      </c>
      <c r="C62" s="37" t="s">
        <v>182</v>
      </c>
      <c r="D62" s="15">
        <v>0</v>
      </c>
      <c r="E62" s="15">
        <v>0</v>
      </c>
      <c r="F62" s="35">
        <v>0</v>
      </c>
    </row>
    <row r="63" spans="2:6" ht="15.75">
      <c r="B63" s="34" t="s">
        <v>94</v>
      </c>
      <c r="C63" s="17" t="s">
        <v>120</v>
      </c>
      <c r="D63" s="15">
        <v>200</v>
      </c>
      <c r="E63" s="15">
        <v>0</v>
      </c>
      <c r="F63" s="35">
        <f t="shared" si="0"/>
        <v>0</v>
      </c>
    </row>
    <row r="64" spans="2:6" ht="15.75">
      <c r="B64" s="34" t="s">
        <v>95</v>
      </c>
      <c r="C64" s="17" t="s">
        <v>165</v>
      </c>
      <c r="D64" s="15">
        <v>4517.11913</v>
      </c>
      <c r="E64" s="15">
        <v>355.39079</v>
      </c>
      <c r="F64" s="35">
        <f t="shared" si="0"/>
        <v>7.867642622921038</v>
      </c>
    </row>
    <row r="65" spans="2:6" ht="15.75">
      <c r="B65" s="13" t="s">
        <v>60</v>
      </c>
      <c r="C65" s="18" t="s">
        <v>140</v>
      </c>
      <c r="D65" s="14">
        <f>D67</f>
        <v>5042.5</v>
      </c>
      <c r="E65" s="14">
        <f>E67</f>
        <v>852.10114</v>
      </c>
      <c r="F65" s="35">
        <f t="shared" si="0"/>
        <v>16.89838651462568</v>
      </c>
    </row>
    <row r="66" spans="2:6" ht="15.75">
      <c r="B66" s="18" t="s">
        <v>99</v>
      </c>
      <c r="C66" s="18"/>
      <c r="D66" s="14"/>
      <c r="E66" s="14"/>
      <c r="F66" s="35"/>
    </row>
    <row r="67" spans="2:6" ht="15.75">
      <c r="B67" s="34" t="s">
        <v>110</v>
      </c>
      <c r="C67" s="37" t="s">
        <v>121</v>
      </c>
      <c r="D67" s="15">
        <v>5042.5</v>
      </c>
      <c r="E67" s="15">
        <v>852.10114</v>
      </c>
      <c r="F67" s="35">
        <f t="shared" si="0"/>
        <v>16.89838651462568</v>
      </c>
    </row>
    <row r="68" spans="2:6" ht="31.5">
      <c r="B68" s="13" t="s">
        <v>64</v>
      </c>
      <c r="C68" s="18" t="s">
        <v>138</v>
      </c>
      <c r="D68" s="14">
        <f>D70+D71+D72</f>
        <v>6163.01</v>
      </c>
      <c r="E68" s="14">
        <f>E70+E71+E72</f>
        <v>1459.33038</v>
      </c>
      <c r="F68" s="35">
        <f t="shared" si="0"/>
        <v>23.678857895736012</v>
      </c>
    </row>
    <row r="69" spans="2:6" ht="15.75">
      <c r="B69" s="18" t="s">
        <v>99</v>
      </c>
      <c r="C69" s="18"/>
      <c r="D69" s="14"/>
      <c r="E69" s="14"/>
      <c r="F69" s="35"/>
    </row>
    <row r="70" spans="2:6" ht="15.75">
      <c r="B70" s="34" t="s">
        <v>111</v>
      </c>
      <c r="C70" s="37" t="s">
        <v>196</v>
      </c>
      <c r="D70" s="15">
        <v>26.6</v>
      </c>
      <c r="E70" s="15">
        <v>0</v>
      </c>
      <c r="F70" s="35">
        <f t="shared" si="0"/>
        <v>0</v>
      </c>
    </row>
    <row r="71" spans="2:6" ht="47.25">
      <c r="B71" s="34" t="s">
        <v>195</v>
      </c>
      <c r="C71" s="37" t="s">
        <v>197</v>
      </c>
      <c r="D71" s="15">
        <v>6111.41</v>
      </c>
      <c r="E71" s="15">
        <v>1459.33038</v>
      </c>
      <c r="F71" s="35">
        <f aca="true" t="shared" si="1" ref="F71:F122">E71/D71*100</f>
        <v>23.878783783120426</v>
      </c>
    </row>
    <row r="72" spans="2:6" ht="31.5">
      <c r="B72" s="34" t="s">
        <v>163</v>
      </c>
      <c r="C72" s="37" t="s">
        <v>166</v>
      </c>
      <c r="D72" s="15">
        <v>25</v>
      </c>
      <c r="E72" s="15">
        <v>0</v>
      </c>
      <c r="F72" s="35">
        <f t="shared" si="1"/>
        <v>0</v>
      </c>
    </row>
    <row r="73" spans="2:6" ht="15.75">
      <c r="B73" s="13" t="s">
        <v>48</v>
      </c>
      <c r="C73" s="18" t="s">
        <v>141</v>
      </c>
      <c r="D73" s="14">
        <f>D75+D76+D77</f>
        <v>207372.64956</v>
      </c>
      <c r="E73" s="14">
        <f>E75+E76+E77</f>
        <v>14628.988669999999</v>
      </c>
      <c r="F73" s="35">
        <f t="shared" si="1"/>
        <v>7.054444595774591</v>
      </c>
    </row>
    <row r="74" spans="2:6" ht="15.75">
      <c r="B74" s="18" t="s">
        <v>99</v>
      </c>
      <c r="C74" s="18"/>
      <c r="D74" s="14"/>
      <c r="E74" s="14"/>
      <c r="F74" s="35"/>
    </row>
    <row r="75" spans="2:6" ht="15.75">
      <c r="B75" s="34" t="s">
        <v>96</v>
      </c>
      <c r="C75" s="17" t="s">
        <v>122</v>
      </c>
      <c r="D75" s="15">
        <v>6600</v>
      </c>
      <c r="E75" s="15">
        <v>1081.91664</v>
      </c>
      <c r="F75" s="35">
        <f t="shared" si="1"/>
        <v>16.39267636363636</v>
      </c>
    </row>
    <row r="76" spans="2:6" ht="15.75">
      <c r="B76" s="34" t="s">
        <v>97</v>
      </c>
      <c r="C76" s="17" t="s">
        <v>123</v>
      </c>
      <c r="D76" s="15">
        <v>197766.34956</v>
      </c>
      <c r="E76" s="15">
        <v>13531.07203</v>
      </c>
      <c r="F76" s="35">
        <f t="shared" si="1"/>
        <v>6.841948622758408</v>
      </c>
    </row>
    <row r="77" spans="2:6" ht="15.75">
      <c r="B77" s="34" t="s">
        <v>98</v>
      </c>
      <c r="C77" s="17" t="s">
        <v>124</v>
      </c>
      <c r="D77" s="15">
        <v>3006.3</v>
      </c>
      <c r="E77" s="15">
        <v>16</v>
      </c>
      <c r="F77" s="35">
        <f t="shared" si="1"/>
        <v>0.532215680404484</v>
      </c>
    </row>
    <row r="78" spans="2:6" ht="15.75">
      <c r="B78" s="13" t="s">
        <v>49</v>
      </c>
      <c r="C78" s="18" t="s">
        <v>142</v>
      </c>
      <c r="D78" s="14">
        <f>D80+D81+D82+D83</f>
        <v>110176.51132</v>
      </c>
      <c r="E78" s="14">
        <f>E80+E81+E82+E83</f>
        <v>11571.69561</v>
      </c>
      <c r="F78" s="35">
        <f t="shared" si="1"/>
        <v>10.502869868869615</v>
      </c>
    </row>
    <row r="79" spans="2:6" ht="15.75">
      <c r="B79" s="18" t="s">
        <v>99</v>
      </c>
      <c r="C79" s="17"/>
      <c r="D79" s="15"/>
      <c r="E79" s="15"/>
      <c r="F79" s="35"/>
    </row>
    <row r="80" spans="2:6" ht="15.75">
      <c r="B80" s="34" t="s">
        <v>50</v>
      </c>
      <c r="C80" s="17" t="s">
        <v>51</v>
      </c>
      <c r="D80" s="15">
        <v>1560</v>
      </c>
      <c r="E80" s="15">
        <v>162.88316</v>
      </c>
      <c r="F80" s="35">
        <f t="shared" si="1"/>
        <v>10.441228205128205</v>
      </c>
    </row>
    <row r="81" spans="2:6" ht="15.75">
      <c r="B81" s="34" t="s">
        <v>77</v>
      </c>
      <c r="C81" s="17" t="s">
        <v>78</v>
      </c>
      <c r="D81" s="15">
        <v>803.1</v>
      </c>
      <c r="E81" s="15">
        <v>0</v>
      </c>
      <c r="F81" s="35">
        <f t="shared" si="1"/>
        <v>0</v>
      </c>
    </row>
    <row r="82" spans="2:6" ht="15.75">
      <c r="B82" s="34" t="s">
        <v>62</v>
      </c>
      <c r="C82" s="17" t="s">
        <v>63</v>
      </c>
      <c r="D82" s="15">
        <v>90239.60132</v>
      </c>
      <c r="E82" s="15">
        <v>7646.39931</v>
      </c>
      <c r="F82" s="35">
        <f t="shared" si="1"/>
        <v>8.473440926323454</v>
      </c>
    </row>
    <row r="83" spans="2:6" ht="31.5">
      <c r="B83" s="34" t="s">
        <v>107</v>
      </c>
      <c r="C83" s="17" t="s">
        <v>167</v>
      </c>
      <c r="D83" s="15">
        <v>17573.81</v>
      </c>
      <c r="E83" s="15">
        <v>3762.41314</v>
      </c>
      <c r="F83" s="35">
        <f t="shared" si="1"/>
        <v>21.409205744229624</v>
      </c>
    </row>
    <row r="84" spans="2:6" ht="15.75">
      <c r="B84" s="13" t="s">
        <v>75</v>
      </c>
      <c r="C84" s="18" t="s">
        <v>143</v>
      </c>
      <c r="D84" s="14">
        <f>D86</f>
        <v>1247.4</v>
      </c>
      <c r="E84" s="14">
        <f>E86</f>
        <v>200.05255</v>
      </c>
      <c r="F84" s="35">
        <f t="shared" si="1"/>
        <v>16.037562129228792</v>
      </c>
    </row>
    <row r="85" spans="2:6" ht="15.75">
      <c r="B85" s="18" t="s">
        <v>99</v>
      </c>
      <c r="C85" s="18"/>
      <c r="D85" s="14"/>
      <c r="E85" s="14"/>
      <c r="F85" s="35"/>
    </row>
    <row r="86" spans="2:6" ht="31.5">
      <c r="B86" s="34" t="s">
        <v>162</v>
      </c>
      <c r="C86" s="17" t="s">
        <v>125</v>
      </c>
      <c r="D86" s="15">
        <v>1247.4</v>
      </c>
      <c r="E86" s="15">
        <v>200.05255</v>
      </c>
      <c r="F86" s="35">
        <f t="shared" si="1"/>
        <v>16.037562129228792</v>
      </c>
    </row>
    <row r="87" spans="2:6" ht="15.75">
      <c r="B87" s="13" t="s">
        <v>52</v>
      </c>
      <c r="C87" s="18" t="s">
        <v>144</v>
      </c>
      <c r="D87" s="14">
        <f>D89+D90+D91+D92+D93</f>
        <v>1129952.41236</v>
      </c>
      <c r="E87" s="14">
        <f>E89+E90+E91+E92+E93</f>
        <v>197979.37718000004</v>
      </c>
      <c r="F87" s="35">
        <f t="shared" si="1"/>
        <v>17.521036728131197</v>
      </c>
    </row>
    <row r="88" spans="2:6" ht="15.75">
      <c r="B88" s="18" t="s">
        <v>99</v>
      </c>
      <c r="C88" s="18"/>
      <c r="D88" s="14"/>
      <c r="E88" s="14"/>
      <c r="F88" s="35"/>
    </row>
    <row r="89" spans="2:6" ht="15.75">
      <c r="B89" s="34" t="s">
        <v>100</v>
      </c>
      <c r="C89" s="17" t="s">
        <v>126</v>
      </c>
      <c r="D89" s="15">
        <v>444502.516</v>
      </c>
      <c r="E89" s="15">
        <v>85781.76996</v>
      </c>
      <c r="F89" s="35">
        <f t="shared" si="1"/>
        <v>19.298376695802553</v>
      </c>
    </row>
    <row r="90" spans="2:6" ht="15.75">
      <c r="B90" s="34" t="s">
        <v>101</v>
      </c>
      <c r="C90" s="17" t="s">
        <v>127</v>
      </c>
      <c r="D90" s="15">
        <v>546741.34829</v>
      </c>
      <c r="E90" s="15">
        <v>90515.85911</v>
      </c>
      <c r="F90" s="35">
        <f t="shared" si="1"/>
        <v>16.555517411130392</v>
      </c>
    </row>
    <row r="91" spans="2:6" ht="15.75">
      <c r="B91" s="34" t="s">
        <v>179</v>
      </c>
      <c r="C91" s="17" t="s">
        <v>180</v>
      </c>
      <c r="D91" s="15">
        <v>74783.484</v>
      </c>
      <c r="E91" s="15">
        <v>14949.85505</v>
      </c>
      <c r="F91" s="35">
        <f t="shared" si="1"/>
        <v>19.99085125533868</v>
      </c>
    </row>
    <row r="92" spans="2:6" ht="15.75">
      <c r="B92" s="34" t="s">
        <v>102</v>
      </c>
      <c r="C92" s="17" t="s">
        <v>164</v>
      </c>
      <c r="D92" s="15">
        <v>10729.62</v>
      </c>
      <c r="E92" s="15">
        <v>1807.94544</v>
      </c>
      <c r="F92" s="35">
        <f t="shared" si="1"/>
        <v>16.85004166037567</v>
      </c>
    </row>
    <row r="93" spans="2:6" ht="15.75">
      <c r="B93" s="34" t="s">
        <v>103</v>
      </c>
      <c r="C93" s="17" t="s">
        <v>128</v>
      </c>
      <c r="D93" s="15">
        <v>53195.44407</v>
      </c>
      <c r="E93" s="15">
        <v>4923.94762</v>
      </c>
      <c r="F93" s="35">
        <f t="shared" si="1"/>
        <v>9.256333330953243</v>
      </c>
    </row>
    <row r="94" spans="2:6" ht="15.75">
      <c r="B94" s="13" t="s">
        <v>53</v>
      </c>
      <c r="C94" s="18" t="s">
        <v>145</v>
      </c>
      <c r="D94" s="14">
        <f>D96+D97</f>
        <v>173816.44030000002</v>
      </c>
      <c r="E94" s="14">
        <f>E96+E97</f>
        <v>33547.06777</v>
      </c>
      <c r="F94" s="35">
        <f t="shared" si="1"/>
        <v>19.300284663579088</v>
      </c>
    </row>
    <row r="95" spans="2:6" ht="15.75">
      <c r="B95" s="18" t="s">
        <v>99</v>
      </c>
      <c r="C95" s="18"/>
      <c r="D95" s="14"/>
      <c r="E95" s="14"/>
      <c r="F95" s="35"/>
    </row>
    <row r="96" spans="2:6" ht="15.75">
      <c r="B96" s="34" t="s">
        <v>108</v>
      </c>
      <c r="C96" s="17" t="s">
        <v>129</v>
      </c>
      <c r="D96" s="15">
        <v>52758.232</v>
      </c>
      <c r="E96" s="15">
        <v>9986.59814</v>
      </c>
      <c r="F96" s="35">
        <f t="shared" si="1"/>
        <v>18.928985603611583</v>
      </c>
    </row>
    <row r="97" spans="2:6" ht="15.75">
      <c r="B97" s="34" t="s">
        <v>109</v>
      </c>
      <c r="C97" s="17" t="s">
        <v>130</v>
      </c>
      <c r="D97" s="15">
        <v>121058.2083</v>
      </c>
      <c r="E97" s="15">
        <v>23560.46963</v>
      </c>
      <c r="F97" s="35">
        <f t="shared" si="1"/>
        <v>19.46210005984369</v>
      </c>
    </row>
    <row r="98" spans="2:6" ht="15.75">
      <c r="B98" s="13" t="s">
        <v>54</v>
      </c>
      <c r="C98" s="18" t="s">
        <v>146</v>
      </c>
      <c r="D98" s="14">
        <f>D100</f>
        <v>128.62165</v>
      </c>
      <c r="E98" s="14">
        <f>E100</f>
        <v>0</v>
      </c>
      <c r="F98" s="35">
        <f t="shared" si="1"/>
        <v>0</v>
      </c>
    </row>
    <row r="99" spans="2:6" ht="15.75">
      <c r="B99" s="18" t="s">
        <v>99</v>
      </c>
      <c r="C99" s="18"/>
      <c r="D99" s="14"/>
      <c r="E99" s="14"/>
      <c r="F99" s="35"/>
    </row>
    <row r="100" spans="2:6" ht="15.75">
      <c r="B100" s="34" t="s">
        <v>112</v>
      </c>
      <c r="C100" s="17" t="s">
        <v>131</v>
      </c>
      <c r="D100" s="15">
        <v>128.62165</v>
      </c>
      <c r="E100" s="15">
        <v>0</v>
      </c>
      <c r="F100" s="35">
        <f t="shared" si="1"/>
        <v>0</v>
      </c>
    </row>
    <row r="101" spans="2:6" ht="15.75">
      <c r="B101" s="13">
        <v>1000</v>
      </c>
      <c r="C101" s="18" t="s">
        <v>147</v>
      </c>
      <c r="D101" s="14">
        <f>D103++D104+D105+D106</f>
        <v>92332.91649</v>
      </c>
      <c r="E101" s="14">
        <f>E103++E104+E105+E106</f>
        <v>16323.225160000002</v>
      </c>
      <c r="F101" s="35">
        <f t="shared" si="1"/>
        <v>17.67866301696196</v>
      </c>
    </row>
    <row r="102" spans="2:6" ht="15.75">
      <c r="B102" s="18" t="s">
        <v>99</v>
      </c>
      <c r="C102" s="18"/>
      <c r="D102" s="14"/>
      <c r="E102" s="14"/>
      <c r="F102" s="35"/>
    </row>
    <row r="103" spans="2:6" ht="15.75">
      <c r="B103" s="34" t="s">
        <v>104</v>
      </c>
      <c r="C103" s="17" t="s">
        <v>132</v>
      </c>
      <c r="D103" s="15">
        <v>2626.5</v>
      </c>
      <c r="E103" s="15">
        <v>642.36324</v>
      </c>
      <c r="F103" s="35">
        <f t="shared" si="1"/>
        <v>24.457005139920046</v>
      </c>
    </row>
    <row r="104" spans="2:6" ht="15.75">
      <c r="B104" s="34" t="s">
        <v>105</v>
      </c>
      <c r="C104" s="17" t="s">
        <v>133</v>
      </c>
      <c r="D104" s="15">
        <v>74335.61164</v>
      </c>
      <c r="E104" s="15">
        <v>11990.34679</v>
      </c>
      <c r="F104" s="35">
        <f t="shared" si="1"/>
        <v>16.130016993830708</v>
      </c>
    </row>
    <row r="105" spans="2:6" ht="15.75">
      <c r="B105" s="34" t="s">
        <v>106</v>
      </c>
      <c r="C105" s="17" t="s">
        <v>134</v>
      </c>
      <c r="D105" s="15">
        <v>14345.20485</v>
      </c>
      <c r="E105" s="15">
        <v>3527.96705</v>
      </c>
      <c r="F105" s="35">
        <f t="shared" si="1"/>
        <v>24.593354273361946</v>
      </c>
    </row>
    <row r="106" spans="2:6" ht="15.75">
      <c r="B106" s="34" t="s">
        <v>113</v>
      </c>
      <c r="C106" s="17" t="s">
        <v>135</v>
      </c>
      <c r="D106" s="15">
        <v>1025.6</v>
      </c>
      <c r="E106" s="15">
        <v>162.54808</v>
      </c>
      <c r="F106" s="35">
        <f t="shared" si="1"/>
        <v>15.849071762870517</v>
      </c>
    </row>
    <row r="107" spans="2:6" ht="15.75">
      <c r="B107" s="13" t="s">
        <v>68</v>
      </c>
      <c r="C107" s="18" t="s">
        <v>148</v>
      </c>
      <c r="D107" s="14">
        <f>D109+D110+D111</f>
        <v>98646.7397</v>
      </c>
      <c r="E107" s="14">
        <f>E109+E110+E111</f>
        <v>11722.74259</v>
      </c>
      <c r="F107" s="35">
        <f t="shared" si="1"/>
        <v>11.883558063500804</v>
      </c>
    </row>
    <row r="108" spans="2:6" ht="15.75">
      <c r="B108" s="18" t="s">
        <v>99</v>
      </c>
      <c r="C108" s="18"/>
      <c r="D108" s="14"/>
      <c r="E108" s="14"/>
      <c r="F108" s="35"/>
    </row>
    <row r="109" spans="2:6" ht="15.75">
      <c r="B109" s="34" t="s">
        <v>114</v>
      </c>
      <c r="C109" s="17" t="s">
        <v>136</v>
      </c>
      <c r="D109" s="15">
        <v>33367.3197</v>
      </c>
      <c r="E109" s="15">
        <v>6278.27305</v>
      </c>
      <c r="F109" s="35">
        <f t="shared" si="1"/>
        <v>18.815634897998716</v>
      </c>
    </row>
    <row r="110" spans="2:6" ht="15.75">
      <c r="B110" s="34" t="s">
        <v>168</v>
      </c>
      <c r="C110" s="17" t="s">
        <v>169</v>
      </c>
      <c r="D110" s="15">
        <v>9564.6</v>
      </c>
      <c r="E110" s="15">
        <v>0</v>
      </c>
      <c r="F110" s="35">
        <f t="shared" si="1"/>
        <v>0</v>
      </c>
    </row>
    <row r="111" spans="2:6" ht="15.75">
      <c r="B111" s="34" t="s">
        <v>203</v>
      </c>
      <c r="C111" s="17" t="s">
        <v>204</v>
      </c>
      <c r="D111" s="15">
        <v>55714.82</v>
      </c>
      <c r="E111" s="15">
        <v>5444.46954</v>
      </c>
      <c r="F111" s="35">
        <f t="shared" si="1"/>
        <v>9.772031104111976</v>
      </c>
    </row>
    <row r="112" spans="2:6" ht="31.5">
      <c r="B112" s="13" t="s">
        <v>69</v>
      </c>
      <c r="C112" s="18" t="s">
        <v>149</v>
      </c>
      <c r="D112" s="14">
        <f>D114</f>
        <v>6</v>
      </c>
      <c r="E112" s="14">
        <f>E114</f>
        <v>4.14926</v>
      </c>
      <c r="F112" s="35">
        <f t="shared" si="1"/>
        <v>69.15433333333333</v>
      </c>
    </row>
    <row r="113" spans="2:6" ht="15.75">
      <c r="B113" s="18" t="s">
        <v>99</v>
      </c>
      <c r="C113" s="18"/>
      <c r="D113" s="14"/>
      <c r="E113" s="14"/>
      <c r="F113" s="35"/>
    </row>
    <row r="114" spans="2:6" ht="31.5">
      <c r="B114" s="34" t="s">
        <v>115</v>
      </c>
      <c r="C114" s="17" t="s">
        <v>137</v>
      </c>
      <c r="D114" s="15">
        <v>6</v>
      </c>
      <c r="E114" s="15">
        <v>4.14926</v>
      </c>
      <c r="F114" s="35">
        <f t="shared" si="1"/>
        <v>69.15433333333333</v>
      </c>
    </row>
    <row r="115" spans="2:6" ht="15.75">
      <c r="B115" s="16"/>
      <c r="C115" s="18" t="s">
        <v>55</v>
      </c>
      <c r="D115" s="14">
        <f>D55+D65+D68+D73+D78+D84+D87+D94+D98+D101+D107+D112</f>
        <v>1920064.09051</v>
      </c>
      <c r="E115" s="14">
        <f>E55+E65+E68+E73+E78+E84+E87+E94+E98+E101+E107+E112</f>
        <v>304232.70110999997</v>
      </c>
      <c r="F115" s="35">
        <f t="shared" si="1"/>
        <v>15.844924271730473</v>
      </c>
    </row>
    <row r="116" spans="2:6" ht="31.5">
      <c r="B116" s="22"/>
      <c r="C116" s="17" t="s">
        <v>56</v>
      </c>
      <c r="D116" s="15">
        <f>D53-D115</f>
        <v>-45371.02718999982</v>
      </c>
      <c r="E116" s="15">
        <f>E53-E115</f>
        <v>38773.17168000003</v>
      </c>
      <c r="F116" s="35">
        <f t="shared" si="1"/>
        <v>-85.45799837775324</v>
      </c>
    </row>
    <row r="117" spans="2:7" ht="15.75">
      <c r="B117" s="44"/>
      <c r="C117" s="45" t="s">
        <v>89</v>
      </c>
      <c r="D117" s="46">
        <f>D118-D119+D120-D121+D122</f>
        <v>45371.027</v>
      </c>
      <c r="E117" s="46">
        <f>E118-E119+E120-E121+E122</f>
        <v>-38773</v>
      </c>
      <c r="F117" s="47">
        <f t="shared" si="1"/>
        <v>-85.45762034436646</v>
      </c>
      <c r="G117" s="7"/>
    </row>
    <row r="118" spans="2:7" ht="15.75">
      <c r="B118" s="44"/>
      <c r="C118" s="48" t="s">
        <v>170</v>
      </c>
      <c r="D118" s="49">
        <v>0</v>
      </c>
      <c r="E118" s="49">
        <v>0</v>
      </c>
      <c r="F118" s="47">
        <v>0</v>
      </c>
      <c r="G118" s="7"/>
    </row>
    <row r="119" spans="2:7" ht="15.75">
      <c r="B119" s="44"/>
      <c r="C119" s="48" t="s">
        <v>171</v>
      </c>
      <c r="D119" s="49">
        <v>0</v>
      </c>
      <c r="E119" s="49">
        <v>0</v>
      </c>
      <c r="F119" s="47">
        <v>0</v>
      </c>
      <c r="G119" s="8"/>
    </row>
    <row r="120" spans="2:7" ht="15.75">
      <c r="B120" s="44"/>
      <c r="C120" s="48" t="s">
        <v>172</v>
      </c>
      <c r="D120" s="49">
        <v>31500</v>
      </c>
      <c r="E120" s="49">
        <v>0</v>
      </c>
      <c r="F120" s="47">
        <v>0</v>
      </c>
      <c r="G120" s="7"/>
    </row>
    <row r="121" spans="2:6" s="5" customFormat="1" ht="15.75">
      <c r="B121" s="44"/>
      <c r="C121" s="48" t="s">
        <v>173</v>
      </c>
      <c r="D121" s="50">
        <v>23000</v>
      </c>
      <c r="E121" s="50">
        <v>23000</v>
      </c>
      <c r="F121" s="47">
        <f t="shared" si="1"/>
        <v>100</v>
      </c>
    </row>
    <row r="122" spans="2:6" s="5" customFormat="1" ht="15.75">
      <c r="B122" s="44"/>
      <c r="C122" s="48" t="s">
        <v>57</v>
      </c>
      <c r="D122" s="50">
        <f>36871.027</f>
        <v>36871.027</v>
      </c>
      <c r="E122" s="51">
        <f>36871-52644</f>
        <v>-15773</v>
      </c>
      <c r="F122" s="47">
        <f t="shared" si="1"/>
        <v>-42.77884638255397</v>
      </c>
    </row>
    <row r="123" ht="15"/>
    <row r="124" spans="2:3" ht="15">
      <c r="B124" s="1"/>
      <c r="C124" s="1"/>
    </row>
  </sheetData>
  <sheetProtection/>
  <mergeCells count="7">
    <mergeCell ref="B2:F2"/>
    <mergeCell ref="B1:F1"/>
    <mergeCell ref="B4:B5"/>
    <mergeCell ref="C4:C5"/>
    <mergeCell ref="E4:E5"/>
    <mergeCell ref="F4:F5"/>
    <mergeCell ref="D4:D5"/>
  </mergeCells>
  <printOptions/>
  <pageMargins left="0.7874015748031497" right="0" top="0.3937007874015748" bottom="0.3937007874015748" header="0" footer="0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TRUSHKOVA-WKS</dc:creator>
  <cp:keywords/>
  <dc:description/>
  <cp:lastModifiedBy>Сухарева О.П.</cp:lastModifiedBy>
  <cp:lastPrinted>2024-04-15T04:57:07Z</cp:lastPrinted>
  <dcterms:created xsi:type="dcterms:W3CDTF">2007-02-12T02:22:22Z</dcterms:created>
  <dcterms:modified xsi:type="dcterms:W3CDTF">2024-04-15T05:01:57Z</dcterms:modified>
  <cp:category/>
  <cp:version/>
  <cp:contentType/>
  <cp:contentStatus/>
</cp:coreProperties>
</file>